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7" activeTab="1"/>
  </bookViews>
  <sheets>
    <sheet name="Direct" sheetId="1" r:id="rId1"/>
    <sheet name="Indirect" sheetId="2" r:id="rId2"/>
  </sheets>
  <definedNames/>
  <calcPr fullCalcOnLoad="1"/>
</workbook>
</file>

<file path=xl/sharedStrings.xml><?xml version="1.0" encoding="utf-8"?>
<sst xmlns="http://schemas.openxmlformats.org/spreadsheetml/2006/main" count="95" uniqueCount="25">
  <si>
    <t>Somalia</t>
  </si>
  <si>
    <t>Japan</t>
  </si>
  <si>
    <t>Malaysia</t>
  </si>
  <si>
    <t>Age</t>
  </si>
  <si>
    <t>Pop.</t>
  </si>
  <si>
    <t>Death</t>
  </si>
  <si>
    <t>Rate</t>
  </si>
  <si>
    <t>0 – 14</t>
  </si>
  <si>
    <t>15 – 64</t>
  </si>
  <si>
    <t xml:space="preserve"> 64 &amp; Above</t>
  </si>
  <si>
    <t>Directly standardized</t>
  </si>
  <si>
    <t>Std. Death</t>
  </si>
  <si>
    <t>Std. Rate</t>
  </si>
  <si>
    <t>SRR</t>
  </si>
  <si>
    <t>SRD</t>
  </si>
  <si>
    <t>Using formula</t>
  </si>
  <si>
    <t>Somalia example</t>
  </si>
  <si>
    <t>-</t>
  </si>
  <si>
    <t>Indirectly standardized rate</t>
  </si>
  <si>
    <t>Exp. Death</t>
  </si>
  <si>
    <t>Obs. Death</t>
  </si>
  <si>
    <t>SMR</t>
  </si>
  <si>
    <t>R_I</t>
  </si>
  <si>
    <t>for Japan</t>
  </si>
  <si>
    <t>Exp.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</si>
</sst>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2">
    <font>
      <sz val="10"/>
      <name val="Arial"/>
      <family val="2"/>
    </font>
    <font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/>
    </xf>
    <xf numFmtId="166" fontId="1" fillId="0" borderId="2" xfId="0" applyNumberFormat="1" applyFont="1" applyBorder="1" applyAlignment="1">
      <alignment/>
    </xf>
    <xf numFmtId="164" fontId="1" fillId="0" borderId="3" xfId="0" applyFont="1" applyBorder="1" applyAlignment="1">
      <alignment horizontal="center"/>
    </xf>
    <xf numFmtId="165" fontId="1" fillId="0" borderId="3" xfId="0" applyNumberFormat="1" applyFont="1" applyBorder="1" applyAlignment="1">
      <alignment/>
    </xf>
    <xf numFmtId="166" fontId="1" fillId="0" borderId="3" xfId="0" applyNumberFormat="1" applyFont="1" applyBorder="1" applyAlignment="1">
      <alignment/>
    </xf>
    <xf numFmtId="164" fontId="1" fillId="0" borderId="4" xfId="0" applyFont="1" applyBorder="1" applyAlignment="1">
      <alignment horizontal="center"/>
    </xf>
    <xf numFmtId="165" fontId="1" fillId="0" borderId="4" xfId="0" applyNumberFormat="1" applyFont="1" applyBorder="1" applyAlignment="1">
      <alignment/>
    </xf>
    <xf numFmtId="166" fontId="1" fillId="0" borderId="4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64" fontId="1" fillId="2" borderId="1" xfId="0" applyFont="1" applyFill="1" applyBorder="1" applyAlignment="1">
      <alignment horizontal="center"/>
    </xf>
    <xf numFmtId="164" fontId="1" fillId="3" borderId="1" xfId="0" applyFont="1" applyFill="1" applyBorder="1" applyAlignment="1">
      <alignment horizontal="center"/>
    </xf>
    <xf numFmtId="165" fontId="1" fillId="4" borderId="2" xfId="0" applyNumberFormat="1" applyFont="1" applyFill="1" applyBorder="1" applyAlignment="1">
      <alignment/>
    </xf>
    <xf numFmtId="165" fontId="1" fillId="2" borderId="0" xfId="0" applyNumberFormat="1" applyFont="1" applyFill="1" applyBorder="1" applyAlignment="1">
      <alignment/>
    </xf>
    <xf numFmtId="166" fontId="1" fillId="2" borderId="2" xfId="0" applyNumberFormat="1" applyFont="1" applyFill="1" applyBorder="1" applyAlignment="1">
      <alignment/>
    </xf>
    <xf numFmtId="165" fontId="1" fillId="3" borderId="2" xfId="0" applyNumberFormat="1" applyFont="1" applyFill="1" applyBorder="1" applyAlignment="1">
      <alignment/>
    </xf>
    <xf numFmtId="166" fontId="1" fillId="4" borderId="2" xfId="0" applyNumberFormat="1" applyFont="1" applyFill="1" applyBorder="1" applyAlignment="1">
      <alignment/>
    </xf>
    <xf numFmtId="165" fontId="1" fillId="4" borderId="3" xfId="0" applyNumberFormat="1" applyFont="1" applyFill="1" applyBorder="1" applyAlignment="1">
      <alignment/>
    </xf>
    <xf numFmtId="166" fontId="1" fillId="2" borderId="3" xfId="0" applyNumberFormat="1" applyFont="1" applyFill="1" applyBorder="1" applyAlignment="1">
      <alignment/>
    </xf>
    <xf numFmtId="165" fontId="1" fillId="3" borderId="3" xfId="0" applyNumberFormat="1" applyFont="1" applyFill="1" applyBorder="1" applyAlignment="1">
      <alignment/>
    </xf>
    <xf numFmtId="166" fontId="1" fillId="4" borderId="3" xfId="0" applyNumberFormat="1" applyFont="1" applyFill="1" applyBorder="1" applyAlignment="1">
      <alignment/>
    </xf>
    <xf numFmtId="165" fontId="1" fillId="4" borderId="4" xfId="0" applyNumberFormat="1" applyFont="1" applyFill="1" applyBorder="1" applyAlignment="1">
      <alignment/>
    </xf>
    <xf numFmtId="166" fontId="1" fillId="2" borderId="4" xfId="0" applyNumberFormat="1" applyFont="1" applyFill="1" applyBorder="1" applyAlignment="1">
      <alignment/>
    </xf>
    <xf numFmtId="165" fontId="1" fillId="3" borderId="4" xfId="0" applyNumberFormat="1" applyFont="1" applyFill="1" applyBorder="1" applyAlignment="1">
      <alignment/>
    </xf>
    <xf numFmtId="166" fontId="1" fillId="4" borderId="4" xfId="0" applyNumberFormat="1" applyFont="1" applyFill="1" applyBorder="1" applyAlignment="1">
      <alignment/>
    </xf>
    <xf numFmtId="165" fontId="1" fillId="4" borderId="1" xfId="0" applyNumberFormat="1" applyFont="1" applyFill="1" applyBorder="1" applyAlignment="1">
      <alignment/>
    </xf>
    <xf numFmtId="165" fontId="1" fillId="2" borderId="1" xfId="0" applyNumberFormat="1" applyFont="1" applyFill="1" applyBorder="1" applyAlignment="1">
      <alignment/>
    </xf>
    <xf numFmtId="166" fontId="1" fillId="5" borderId="1" xfId="0" applyNumberFormat="1" applyFont="1" applyFill="1" applyBorder="1" applyAlignment="1">
      <alignment/>
    </xf>
    <xf numFmtId="164" fontId="1" fillId="0" borderId="1" xfId="0" applyFont="1" applyBorder="1" applyAlignment="1">
      <alignment/>
    </xf>
    <xf numFmtId="165" fontId="1" fillId="0" borderId="2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1" fillId="2" borderId="2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center"/>
    </xf>
    <xf numFmtId="166" fontId="1" fillId="3" borderId="2" xfId="0" applyNumberFormat="1" applyFont="1" applyFill="1" applyBorder="1" applyAlignment="1">
      <alignment/>
    </xf>
    <xf numFmtId="165" fontId="1" fillId="2" borderId="3" xfId="0" applyNumberFormat="1" applyFont="1" applyFill="1" applyBorder="1" applyAlignment="1">
      <alignment horizontal="center"/>
    </xf>
    <xf numFmtId="166" fontId="1" fillId="3" borderId="3" xfId="0" applyNumberFormat="1" applyFont="1" applyFill="1" applyBorder="1" applyAlignment="1">
      <alignment/>
    </xf>
    <xf numFmtId="165" fontId="1" fillId="2" borderId="4" xfId="0" applyNumberFormat="1" applyFont="1" applyFill="1" applyBorder="1" applyAlignment="1">
      <alignment horizontal="center"/>
    </xf>
    <xf numFmtId="166" fontId="1" fillId="3" borderId="4" xfId="0" applyNumberFormat="1" applyFont="1" applyFill="1" applyBorder="1" applyAlignment="1">
      <alignment/>
    </xf>
    <xf numFmtId="165" fontId="1" fillId="5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G22" sqref="G22"/>
    </sheetView>
  </sheetViews>
  <sheetFormatPr defaultColWidth="11.421875" defaultRowHeight="12.75"/>
  <cols>
    <col min="1" max="16384" width="11.57421875" style="1" customWidth="1"/>
  </cols>
  <sheetData>
    <row r="1" spans="1:10" ht="14.25">
      <c r="A1" s="2"/>
      <c r="B1" s="3" t="s">
        <v>0</v>
      </c>
      <c r="C1" s="3"/>
      <c r="D1" s="3"/>
      <c r="E1" s="3" t="s">
        <v>1</v>
      </c>
      <c r="F1" s="3"/>
      <c r="G1" s="3"/>
      <c r="H1" s="3" t="s">
        <v>2</v>
      </c>
      <c r="I1" s="3"/>
      <c r="J1" s="3"/>
    </row>
    <row r="2" spans="1:10" ht="14.25">
      <c r="A2" s="4" t="s">
        <v>3</v>
      </c>
      <c r="B2" s="4" t="s">
        <v>4</v>
      </c>
      <c r="C2" s="4" t="s">
        <v>5</v>
      </c>
      <c r="D2" s="4" t="s">
        <v>6</v>
      </c>
      <c r="E2" s="4" t="s">
        <v>4</v>
      </c>
      <c r="F2" s="4" t="s">
        <v>5</v>
      </c>
      <c r="G2" s="4" t="s">
        <v>6</v>
      </c>
      <c r="H2" s="4" t="s">
        <v>4</v>
      </c>
      <c r="I2" s="4" t="s">
        <v>5</v>
      </c>
      <c r="J2" s="4" t="s">
        <v>6</v>
      </c>
    </row>
    <row r="3" spans="1:10" ht="14.25">
      <c r="A3" s="5" t="s">
        <v>7</v>
      </c>
      <c r="B3" s="6">
        <v>4488108.91</v>
      </c>
      <c r="C3" s="6">
        <v>87563.00483410001</v>
      </c>
      <c r="D3" s="7">
        <v>19.51</v>
      </c>
      <c r="E3" s="6">
        <v>17194691.880000003</v>
      </c>
      <c r="F3" s="6">
        <v>6840</v>
      </c>
      <c r="G3" s="7">
        <v>0.3977971834410096</v>
      </c>
      <c r="H3" s="6">
        <v>8578905.888</v>
      </c>
      <c r="I3" s="6">
        <v>27452.4988416</v>
      </c>
      <c r="J3" s="7">
        <v>3.2</v>
      </c>
    </row>
    <row r="4" spans="1:10" ht="14.25">
      <c r="A4" s="8" t="s">
        <v>8</v>
      </c>
      <c r="B4" s="9">
        <v>5355473.778</v>
      </c>
      <c r="C4" s="9">
        <v>55429.15360229999</v>
      </c>
      <c r="D4" s="10">
        <v>10.35</v>
      </c>
      <c r="E4" s="9">
        <v>79732423.088</v>
      </c>
      <c r="F4" s="9">
        <v>695266.72932736</v>
      </c>
      <c r="G4" s="10">
        <v>8.72</v>
      </c>
      <c r="H4" s="9">
        <v>19112868.560000002</v>
      </c>
      <c r="I4" s="9">
        <v>94035.31331520002</v>
      </c>
      <c r="J4" s="10">
        <v>4.92</v>
      </c>
    </row>
    <row r="5" spans="1:10" ht="14.25">
      <c r="A5" s="11" t="s">
        <v>9</v>
      </c>
      <c r="B5" s="12">
        <v>242055.312</v>
      </c>
      <c r="C5" s="12">
        <v>3754.27788912</v>
      </c>
      <c r="D5" s="13">
        <v>15.51</v>
      </c>
      <c r="E5" s="12">
        <v>30440973.032</v>
      </c>
      <c r="F5" s="12">
        <v>463311.60954704</v>
      </c>
      <c r="G5" s="13">
        <v>15.22</v>
      </c>
      <c r="H5" s="12">
        <v>1488177.5520000001</v>
      </c>
      <c r="I5" s="12">
        <v>22953</v>
      </c>
      <c r="J5" s="13">
        <v>15.423562846484865</v>
      </c>
    </row>
    <row r="6" spans="1:10" ht="14.25">
      <c r="A6" s="2"/>
      <c r="B6" s="14">
        <v>10085638</v>
      </c>
      <c r="C6" s="14">
        <v>146746.43632552</v>
      </c>
      <c r="D6" s="15">
        <v>14.55004</v>
      </c>
      <c r="E6" s="14">
        <v>127368088</v>
      </c>
      <c r="F6" s="14">
        <v>1165418.3388744001</v>
      </c>
      <c r="G6" s="15">
        <v>9.150002619764537</v>
      </c>
      <c r="H6" s="14">
        <v>29179952.000000004</v>
      </c>
      <c r="I6" s="14">
        <v>144440.81215680004</v>
      </c>
      <c r="J6" s="15">
        <v>4.950001705170729</v>
      </c>
    </row>
    <row r="7" spans="1:10" ht="14.25">
      <c r="A7" s="2"/>
      <c r="B7" s="16"/>
      <c r="C7" s="16"/>
      <c r="D7" s="17"/>
      <c r="E7" s="16"/>
      <c r="F7" s="16"/>
      <c r="G7" s="17"/>
      <c r="H7" s="16"/>
      <c r="I7" s="16"/>
      <c r="J7" s="17"/>
    </row>
    <row r="8" ht="14.25">
      <c r="A8" s="1" t="s">
        <v>10</v>
      </c>
    </row>
    <row r="9" spans="1:10" ht="14.25">
      <c r="A9" s="2"/>
      <c r="B9" s="3" t="s">
        <v>0</v>
      </c>
      <c r="C9" s="3"/>
      <c r="D9" s="3"/>
      <c r="E9" s="3" t="s">
        <v>1</v>
      </c>
      <c r="F9" s="3"/>
      <c r="G9" s="3"/>
      <c r="H9" s="3" t="s">
        <v>2</v>
      </c>
      <c r="I9" s="3"/>
      <c r="J9" s="3"/>
    </row>
    <row r="10" spans="1:10" ht="14.25">
      <c r="A10" s="4" t="s">
        <v>3</v>
      </c>
      <c r="B10" s="4" t="s">
        <v>4</v>
      </c>
      <c r="C10" s="18" t="s">
        <v>11</v>
      </c>
      <c r="D10" s="18" t="s">
        <v>12</v>
      </c>
      <c r="E10" s="4" t="s">
        <v>4</v>
      </c>
      <c r="F10" s="18" t="s">
        <v>11</v>
      </c>
      <c r="G10" s="18" t="s">
        <v>12</v>
      </c>
      <c r="H10" s="19" t="s">
        <v>4</v>
      </c>
      <c r="I10" s="4" t="s">
        <v>5</v>
      </c>
      <c r="J10" s="4" t="s">
        <v>6</v>
      </c>
    </row>
    <row r="11" spans="1:10" ht="14.25">
      <c r="A11" s="5" t="s">
        <v>7</v>
      </c>
      <c r="B11" s="20"/>
      <c r="C11" s="21">
        <f>D11*H11/1000</f>
        <v>167374.45387488</v>
      </c>
      <c r="D11" s="22">
        <v>19.51</v>
      </c>
      <c r="E11" s="20"/>
      <c r="F11" s="21">
        <f>G11*H11/1000</f>
        <v>3412.664599251894</v>
      </c>
      <c r="G11" s="22">
        <v>0.3977971834410096</v>
      </c>
      <c r="H11" s="23">
        <v>8578905.888</v>
      </c>
      <c r="I11" s="6">
        <v>27452.4988416</v>
      </c>
      <c r="J11" s="24"/>
    </row>
    <row r="12" spans="1:10" ht="14.25">
      <c r="A12" s="8" t="s">
        <v>8</v>
      </c>
      <c r="B12" s="25"/>
      <c r="C12" s="21">
        <f>D12*H12/1000</f>
        <v>197818.189596</v>
      </c>
      <c r="D12" s="26">
        <v>10.35</v>
      </c>
      <c r="E12" s="25"/>
      <c r="F12" s="21">
        <f>G12*H12/1000</f>
        <v>166664.21384320004</v>
      </c>
      <c r="G12" s="26">
        <v>8.72</v>
      </c>
      <c r="H12" s="27">
        <v>19112868.560000002</v>
      </c>
      <c r="I12" s="9">
        <v>94035.31331520002</v>
      </c>
      <c r="J12" s="28"/>
    </row>
    <row r="13" spans="1:10" ht="14.25">
      <c r="A13" s="11" t="s">
        <v>9</v>
      </c>
      <c r="B13" s="29"/>
      <c r="C13" s="21">
        <f>D13*H13/1000</f>
        <v>23081.63383152</v>
      </c>
      <c r="D13" s="30">
        <v>15.51</v>
      </c>
      <c r="E13" s="29"/>
      <c r="F13" s="21">
        <f>G13*H13/1000</f>
        <v>22650.062341440003</v>
      </c>
      <c r="G13" s="30">
        <v>15.22</v>
      </c>
      <c r="H13" s="31">
        <v>1488177.5520000001</v>
      </c>
      <c r="I13" s="12">
        <v>22953</v>
      </c>
      <c r="J13" s="32"/>
    </row>
    <row r="14" spans="1:10" ht="14.25">
      <c r="A14" s="2"/>
      <c r="B14" s="33"/>
      <c r="C14" s="34">
        <f>SUM(C11:C13)</f>
        <v>388274.27730240003</v>
      </c>
      <c r="D14" s="35">
        <f>C14/H14*1000</f>
        <v>13.306199999999999</v>
      </c>
      <c r="E14" s="33"/>
      <c r="F14" s="34">
        <f>SUM(F11:F13)</f>
        <v>192726.94078389194</v>
      </c>
      <c r="G14" s="35">
        <f>F14/H14*1000</f>
        <v>6.604772371931658</v>
      </c>
      <c r="H14" s="14">
        <v>29179952.000000004</v>
      </c>
      <c r="I14" s="14">
        <v>144440.81215680004</v>
      </c>
      <c r="J14" s="15">
        <v>4.95</v>
      </c>
    </row>
    <row r="16" spans="3:4" ht="14.25">
      <c r="C16" s="1" t="s">
        <v>13</v>
      </c>
      <c r="D16" s="35">
        <f>D14/G14</f>
        <v>2.0146341540167896</v>
      </c>
    </row>
    <row r="17" spans="3:4" ht="14.25">
      <c r="C17" s="1" t="s">
        <v>14</v>
      </c>
      <c r="D17" s="35">
        <f>D14-G14</f>
        <v>6.701427628068341</v>
      </c>
    </row>
    <row r="19" ht="14.25">
      <c r="C19" s="1">
        <f>D11*H11</f>
        <v>167374453.87488002</v>
      </c>
    </row>
    <row r="20" spans="1:3" ht="14.25">
      <c r="A20" s="1" t="s">
        <v>15</v>
      </c>
      <c r="C20" s="1">
        <f>D12*H12</f>
        <v>197818189.59600002</v>
      </c>
    </row>
    <row r="21" spans="1:3" ht="14.25">
      <c r="A21" s="1" t="s">
        <v>16</v>
      </c>
      <c r="C21" s="1">
        <f>D13*H13</f>
        <v>23081633.831520002</v>
      </c>
    </row>
    <row r="22" spans="3:4" ht="14.25">
      <c r="C22" s="36">
        <f>SUM(C19:C21)</f>
        <v>388274277.3024</v>
      </c>
      <c r="D22" s="36">
        <f>C22/H14</f>
        <v>13.306199999999999</v>
      </c>
    </row>
  </sheetData>
  <sheetProtection selectLockedCells="1" selectUnlockedCells="1"/>
  <mergeCells count="6">
    <mergeCell ref="B1:D1"/>
    <mergeCell ref="E1:G1"/>
    <mergeCell ref="H1:J1"/>
    <mergeCell ref="B9:D9"/>
    <mergeCell ref="E9:G9"/>
    <mergeCell ref="H9:J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H22" sqref="H22"/>
    </sheetView>
  </sheetViews>
  <sheetFormatPr defaultColWidth="11.421875" defaultRowHeight="12.75"/>
  <cols>
    <col min="1" max="16384" width="11.57421875" style="1" customWidth="1"/>
  </cols>
  <sheetData>
    <row r="1" spans="1:10" ht="14.25">
      <c r="A1" s="2"/>
      <c r="B1" s="3" t="s">
        <v>0</v>
      </c>
      <c r="C1" s="3"/>
      <c r="D1" s="3"/>
      <c r="E1" s="3" t="s">
        <v>1</v>
      </c>
      <c r="F1" s="3"/>
      <c r="G1" s="3"/>
      <c r="H1" s="3" t="s">
        <v>2</v>
      </c>
      <c r="I1" s="3"/>
      <c r="J1" s="3"/>
    </row>
    <row r="2" spans="1:10" ht="14.25">
      <c r="A2" s="4" t="s">
        <v>3</v>
      </c>
      <c r="B2" s="4" t="s">
        <v>4</v>
      </c>
      <c r="C2" s="4" t="s">
        <v>5</v>
      </c>
      <c r="D2" s="4" t="s">
        <v>6</v>
      </c>
      <c r="E2" s="4" t="s">
        <v>4</v>
      </c>
      <c r="F2" s="4" t="s">
        <v>5</v>
      </c>
      <c r="G2" s="4" t="s">
        <v>6</v>
      </c>
      <c r="H2" s="4" t="s">
        <v>4</v>
      </c>
      <c r="I2" s="4" t="s">
        <v>5</v>
      </c>
      <c r="J2" s="4" t="s">
        <v>6</v>
      </c>
    </row>
    <row r="3" spans="1:10" ht="14.25">
      <c r="A3" s="5" t="s">
        <v>7</v>
      </c>
      <c r="B3" s="6">
        <v>4488108.91</v>
      </c>
      <c r="C3" s="37" t="s">
        <v>17</v>
      </c>
      <c r="D3" s="37" t="s">
        <v>17</v>
      </c>
      <c r="E3" s="6">
        <v>17194691.880000003</v>
      </c>
      <c r="F3" s="37" t="s">
        <v>17</v>
      </c>
      <c r="G3" s="37" t="s">
        <v>17</v>
      </c>
      <c r="H3" s="6">
        <v>8578905.888</v>
      </c>
      <c r="I3" s="6">
        <v>27452.4988416</v>
      </c>
      <c r="J3" s="7">
        <v>3.2</v>
      </c>
    </row>
    <row r="4" spans="1:10" ht="14.25">
      <c r="A4" s="8" t="s">
        <v>8</v>
      </c>
      <c r="B4" s="9">
        <v>5355473.778</v>
      </c>
      <c r="C4" s="38" t="s">
        <v>17</v>
      </c>
      <c r="D4" s="38" t="s">
        <v>17</v>
      </c>
      <c r="E4" s="9">
        <v>79732423.088</v>
      </c>
      <c r="F4" s="38" t="s">
        <v>17</v>
      </c>
      <c r="G4" s="38" t="s">
        <v>17</v>
      </c>
      <c r="H4" s="9">
        <v>19112868.560000002</v>
      </c>
      <c r="I4" s="9">
        <v>94035.31331520002</v>
      </c>
      <c r="J4" s="10">
        <v>4.92</v>
      </c>
    </row>
    <row r="5" spans="1:10" ht="14.25">
      <c r="A5" s="11" t="s">
        <v>9</v>
      </c>
      <c r="B5" s="12">
        <v>242055.312</v>
      </c>
      <c r="C5" s="39" t="s">
        <v>17</v>
      </c>
      <c r="D5" s="39" t="s">
        <v>17</v>
      </c>
      <c r="E5" s="12">
        <v>30440973.032</v>
      </c>
      <c r="F5" s="39" t="s">
        <v>17</v>
      </c>
      <c r="G5" s="39" t="s">
        <v>17</v>
      </c>
      <c r="H5" s="12">
        <v>1488177.5520000001</v>
      </c>
      <c r="I5" s="12">
        <v>22953</v>
      </c>
      <c r="J5" s="13">
        <v>15.423562846484865</v>
      </c>
    </row>
    <row r="6" spans="1:10" ht="14.25">
      <c r="A6" s="2"/>
      <c r="B6" s="14">
        <v>10085638</v>
      </c>
      <c r="C6" s="14">
        <v>146746.43632552</v>
      </c>
      <c r="D6" s="15">
        <v>14.55004</v>
      </c>
      <c r="E6" s="14">
        <v>127368088</v>
      </c>
      <c r="F6" s="14">
        <v>1165418.3388744001</v>
      </c>
      <c r="G6" s="15">
        <v>9.150002619764537</v>
      </c>
      <c r="H6" s="14">
        <v>29179952.000000004</v>
      </c>
      <c r="I6" s="14">
        <v>144440.81215680004</v>
      </c>
      <c r="J6" s="15">
        <v>4.950001705170729</v>
      </c>
    </row>
    <row r="8" ht="14.25">
      <c r="A8" s="1" t="s">
        <v>18</v>
      </c>
    </row>
    <row r="9" spans="1:10" ht="14.25">
      <c r="A9" s="2"/>
      <c r="B9" s="3" t="s">
        <v>0</v>
      </c>
      <c r="C9" s="3"/>
      <c r="D9" s="3"/>
      <c r="E9" s="3" t="s">
        <v>1</v>
      </c>
      <c r="F9" s="3"/>
      <c r="G9" s="3"/>
      <c r="H9" s="3" t="s">
        <v>2</v>
      </c>
      <c r="I9" s="3"/>
      <c r="J9" s="3"/>
    </row>
    <row r="10" spans="1:10" ht="14.25">
      <c r="A10" s="4" t="s">
        <v>3</v>
      </c>
      <c r="B10" s="19" t="s">
        <v>4</v>
      </c>
      <c r="C10" s="18" t="s">
        <v>19</v>
      </c>
      <c r="D10" s="18" t="s">
        <v>20</v>
      </c>
      <c r="E10" s="19" t="s">
        <v>4</v>
      </c>
      <c r="F10" s="18" t="s">
        <v>19</v>
      </c>
      <c r="G10" s="18" t="s">
        <v>20</v>
      </c>
      <c r="H10" s="4" t="s">
        <v>4</v>
      </c>
      <c r="I10" s="4" t="s">
        <v>5</v>
      </c>
      <c r="J10" s="19" t="s">
        <v>6</v>
      </c>
    </row>
    <row r="11" spans="1:10" ht="14.25">
      <c r="A11" s="5" t="s">
        <v>7</v>
      </c>
      <c r="B11" s="23">
        <v>4488108.91</v>
      </c>
      <c r="C11" s="40">
        <f>J11*B11/1000</f>
        <v>14361.948512000003</v>
      </c>
      <c r="D11" s="41" t="s">
        <v>17</v>
      </c>
      <c r="E11" s="23">
        <v>17194691.880000003</v>
      </c>
      <c r="F11" s="40">
        <f>J11*E11/1000</f>
        <v>55023.01401600001</v>
      </c>
      <c r="G11" s="41" t="s">
        <v>17</v>
      </c>
      <c r="H11" s="6">
        <v>8578905.888</v>
      </c>
      <c r="I11" s="6">
        <v>27452.4988416</v>
      </c>
      <c r="J11" s="42">
        <v>3.2</v>
      </c>
    </row>
    <row r="12" spans="1:10" ht="14.25">
      <c r="A12" s="8" t="s">
        <v>8</v>
      </c>
      <c r="B12" s="27">
        <v>5355473.778</v>
      </c>
      <c r="C12" s="40">
        <f>J12*B12/1000</f>
        <v>26348.93098776</v>
      </c>
      <c r="D12" s="43" t="s">
        <v>17</v>
      </c>
      <c r="E12" s="27">
        <v>79732423.088</v>
      </c>
      <c r="F12" s="40">
        <f>J12*E12/1000</f>
        <v>392283.52159296</v>
      </c>
      <c r="G12" s="43" t="s">
        <v>17</v>
      </c>
      <c r="H12" s="9">
        <v>19112868.560000002</v>
      </c>
      <c r="I12" s="9">
        <v>94035.31331520002</v>
      </c>
      <c r="J12" s="44">
        <v>4.92</v>
      </c>
    </row>
    <row r="13" spans="1:10" ht="14.25">
      <c r="A13" s="11" t="s">
        <v>9</v>
      </c>
      <c r="B13" s="31">
        <v>242055.312</v>
      </c>
      <c r="C13" s="40">
        <f>J13*B13/1000</f>
        <v>3733.355316957502</v>
      </c>
      <c r="D13" s="45" t="s">
        <v>17</v>
      </c>
      <c r="E13" s="31">
        <v>30440973.032</v>
      </c>
      <c r="F13" s="40">
        <f>J13*E13/1000</f>
        <v>469508.26066720294</v>
      </c>
      <c r="G13" s="45" t="s">
        <v>17</v>
      </c>
      <c r="H13" s="12">
        <v>1488177.5520000001</v>
      </c>
      <c r="I13" s="12">
        <v>22953</v>
      </c>
      <c r="J13" s="46">
        <v>15.423562846484865</v>
      </c>
    </row>
    <row r="14" spans="1:10" ht="14.25">
      <c r="A14" s="2"/>
      <c r="B14" s="14">
        <v>10085638</v>
      </c>
      <c r="C14" s="47">
        <f>SUM(C11:C13)</f>
        <v>44444.23481671751</v>
      </c>
      <c r="D14" s="47">
        <v>146746.43632552</v>
      </c>
      <c r="E14" s="14">
        <v>127368088</v>
      </c>
      <c r="F14" s="47">
        <f>SUM(F11:F13)</f>
        <v>916814.796276163</v>
      </c>
      <c r="G14" s="47">
        <v>1165418.3388744001</v>
      </c>
      <c r="H14" s="14">
        <v>29179952.000000004</v>
      </c>
      <c r="I14" s="14">
        <v>144440.81215680004</v>
      </c>
      <c r="J14" s="35">
        <v>4.950001705170729</v>
      </c>
    </row>
    <row r="16" spans="3:7" ht="14.25">
      <c r="C16" s="1" t="s">
        <v>21</v>
      </c>
      <c r="D16" s="35">
        <f>D14/C14</f>
        <v>3.301810390721857</v>
      </c>
      <c r="F16" s="1" t="s">
        <v>21</v>
      </c>
      <c r="G16" s="35">
        <f>G14/F14</f>
        <v>1.2711600462906936</v>
      </c>
    </row>
    <row r="17" spans="3:7" ht="14.25">
      <c r="C17" s="1" t="s">
        <v>22</v>
      </c>
      <c r="D17" s="35">
        <f>D16*J14</f>
        <v>16.343967064223623</v>
      </c>
      <c r="F17" s="1" t="s">
        <v>22</v>
      </c>
      <c r="G17" s="35">
        <f>G16*J14</f>
        <v>6.292244396683836</v>
      </c>
    </row>
    <row r="19" ht="14.25">
      <c r="F19" s="1">
        <f>E11*J11</f>
        <v>55023014.01600001</v>
      </c>
    </row>
    <row r="20" spans="4:6" ht="14.25">
      <c r="D20" s="1" t="s">
        <v>15</v>
      </c>
      <c r="F20" s="1">
        <f>E12*J12</f>
        <v>392283521.59296</v>
      </c>
    </row>
    <row r="21" spans="4:6" ht="14.25">
      <c r="D21" s="1" t="s">
        <v>23</v>
      </c>
      <c r="F21" s="1">
        <f>E13*J13</f>
        <v>469508260.66720295</v>
      </c>
    </row>
    <row r="22" spans="5:7" ht="14.25">
      <c r="E22" s="1" t="s">
        <v>24</v>
      </c>
      <c r="F22" s="1">
        <f>SUM(F19:F21)/1000</f>
        <v>916814.796276163</v>
      </c>
      <c r="G22" s="1">
        <f>G14/F22</f>
        <v>1.2711600462906936</v>
      </c>
    </row>
  </sheetData>
  <sheetProtection selectLockedCells="1" selectUnlockedCells="1"/>
  <mergeCells count="6">
    <mergeCell ref="B1:D1"/>
    <mergeCell ref="E1:G1"/>
    <mergeCell ref="H1:J1"/>
    <mergeCell ref="B9:D9"/>
    <mergeCell ref="E9:G9"/>
    <mergeCell ref="H9:J9"/>
  </mergeCells>
  <printOptions/>
  <pageMargins left="0.7875" right="0.7875" top="1.0527777777777778" bottom="1.0527777777777778" header="0.7875" footer="0.7875"/>
  <pageSetup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2012-11-02T17:04:22Z</dcterms:created>
  <dcterms:modified xsi:type="dcterms:W3CDTF">2012-11-03T14:44:32Z</dcterms:modified>
  <cp:category/>
  <cp:version/>
  <cp:contentType/>
  <cp:contentStatus/>
  <cp:revision>33</cp:revision>
</cp:coreProperties>
</file>